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chwieg\Documents\Dropbox\Class\OPTI 415_515 Optical Spec, Fab &amp;Testing\Lectures\2016\"/>
    </mc:Choice>
  </mc:AlternateContent>
  <bookViews>
    <workbookView xWindow="0" yWindow="0" windowWidth="21570" windowHeight="9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1" l="1"/>
  <c r="X26" i="1"/>
  <c r="X25" i="1"/>
  <c r="F23" i="1"/>
  <c r="H23" i="1"/>
  <c r="J23" i="1"/>
  <c r="L23" i="1"/>
  <c r="N23" i="1"/>
  <c r="P23" i="1"/>
  <c r="R23" i="1"/>
  <c r="T23" i="1"/>
  <c r="E24" i="1"/>
  <c r="G24" i="1"/>
  <c r="I24" i="1"/>
  <c r="K24" i="1"/>
  <c r="M24" i="1"/>
  <c r="O24" i="1"/>
  <c r="Q24" i="1"/>
  <c r="S24" i="1"/>
  <c r="U24" i="1"/>
  <c r="D23" i="1"/>
  <c r="C24" i="1"/>
  <c r="X24" i="1"/>
  <c r="X23" i="1"/>
  <c r="D16" i="1"/>
  <c r="M8" i="1"/>
  <c r="F7" i="1"/>
  <c r="J7" i="1"/>
  <c r="I8" i="1"/>
  <c r="D7" i="1"/>
  <c r="E14" i="1" s="1"/>
  <c r="H7" i="1"/>
  <c r="N7" i="1"/>
  <c r="P7" i="1"/>
  <c r="R7" i="1"/>
  <c r="T7" i="1"/>
  <c r="G8" i="1"/>
  <c r="K8" i="1"/>
  <c r="O8" i="1"/>
  <c r="Q8" i="1"/>
  <c r="S8" i="1"/>
  <c r="E8" i="1"/>
  <c r="F13" i="1" l="1"/>
  <c r="E11" i="1"/>
  <c r="E16" i="1" s="1"/>
  <c r="F10" i="1" l="1"/>
  <c r="G11" i="1" s="1"/>
  <c r="G14" i="1"/>
  <c r="H13" i="1" s="1"/>
  <c r="H10" i="1" l="1"/>
  <c r="I11" i="1" s="1"/>
  <c r="G16" i="1"/>
  <c r="H16" i="1"/>
  <c r="F16" i="1"/>
  <c r="I14" i="1"/>
  <c r="J13" i="1" s="1"/>
  <c r="J10" i="1" l="1"/>
  <c r="K11" i="1" s="1"/>
  <c r="I16" i="1"/>
  <c r="K14" i="1"/>
  <c r="L13" i="1" s="1"/>
  <c r="L10" i="1" l="1"/>
  <c r="M11" i="1" s="1"/>
  <c r="K16" i="1"/>
  <c r="J16" i="1"/>
  <c r="M14" i="1"/>
  <c r="N13" i="1" s="1"/>
  <c r="N10" i="1" l="1"/>
  <c r="O11" i="1" s="1"/>
  <c r="M16" i="1"/>
  <c r="N16" i="1"/>
  <c r="L16" i="1"/>
  <c r="O14" i="1"/>
  <c r="P13" i="1" s="1"/>
  <c r="P10" i="1" l="1"/>
  <c r="Q11" i="1" s="1"/>
  <c r="O16" i="1"/>
  <c r="Q14" i="1"/>
  <c r="R13" i="1" s="1"/>
  <c r="R10" i="1" l="1"/>
  <c r="S11" i="1" s="1"/>
  <c r="Q16" i="1"/>
  <c r="P16" i="1"/>
  <c r="S14" i="1"/>
  <c r="T13" i="1" s="1"/>
  <c r="T10" i="1" l="1"/>
  <c r="S16" i="1"/>
  <c r="T16" i="1"/>
  <c r="R16" i="1"/>
  <c r="U14" i="1"/>
  <c r="X17" i="1" s="1"/>
  <c r="X9" i="1" l="1"/>
  <c r="U11" i="1"/>
  <c r="U4" i="1" l="1"/>
  <c r="U16" i="1"/>
  <c r="X18" i="1"/>
  <c r="X10" i="1"/>
  <c r="X11" i="1" s="1"/>
  <c r="H18" i="1" l="1"/>
  <c r="P18" i="1"/>
  <c r="G19" i="1"/>
  <c r="O19" i="1"/>
  <c r="D18" i="1"/>
  <c r="J18" i="1"/>
  <c r="R18" i="1"/>
  <c r="I19" i="1"/>
  <c r="Q19" i="1"/>
  <c r="C19" i="1"/>
  <c r="L18" i="1"/>
  <c r="T18" i="1"/>
  <c r="X20" i="1" s="1"/>
  <c r="K19" i="1"/>
  <c r="S19" i="1"/>
  <c r="F18" i="1"/>
  <c r="N18" i="1"/>
  <c r="E19" i="1"/>
  <c r="M19" i="1"/>
  <c r="U19" i="1"/>
  <c r="X19" i="1" l="1"/>
</calcChain>
</file>

<file path=xl/sharedStrings.xml><?xml version="1.0" encoding="utf-8"?>
<sst xmlns="http://schemas.openxmlformats.org/spreadsheetml/2006/main" count="62" uniqueCount="29">
  <si>
    <t>O</t>
  </si>
  <si>
    <t>O'</t>
  </si>
  <si>
    <t>R(mm)</t>
  </si>
  <si>
    <t>t(mm)</t>
  </si>
  <si>
    <t>n</t>
  </si>
  <si>
    <r>
      <t>-</t>
    </r>
    <r>
      <rPr>
        <sz val="11"/>
        <color theme="1"/>
        <rFont val="Symbol"/>
        <family val="1"/>
        <charset val="2"/>
      </rPr>
      <t>f</t>
    </r>
  </si>
  <si>
    <t>t/n</t>
  </si>
  <si>
    <t>ya</t>
  </si>
  <si>
    <t>nua</t>
  </si>
  <si>
    <t>yb</t>
  </si>
  <si>
    <t>5 (Stop)</t>
  </si>
  <si>
    <t>inf</t>
  </si>
  <si>
    <t>Optical Invariant</t>
  </si>
  <si>
    <t>US2031792 Fig 2</t>
  </si>
  <si>
    <t>P'F'</t>
  </si>
  <si>
    <t>BFD</t>
  </si>
  <si>
    <t>nub</t>
  </si>
  <si>
    <t>yc</t>
  </si>
  <si>
    <t>nuc</t>
  </si>
  <si>
    <t>A</t>
  </si>
  <si>
    <t>B</t>
  </si>
  <si>
    <t>FFD</t>
  </si>
  <si>
    <t>PF</t>
  </si>
  <si>
    <t>F</t>
  </si>
  <si>
    <t>yd</t>
  </si>
  <si>
    <t>nud</t>
  </si>
  <si>
    <t>V1E</t>
  </si>
  <si>
    <t>V9E'</t>
  </si>
  <si>
    <t>F'E'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</si>
</sst>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0" fontId="1" fillId="0" borderId="0" xfId="0" applyFont="1"/>
    <xf numFmtId="0" fontId="0" fillId="2" borderId="1" xfId="0" applyFill="1" applyBorder="1"/>
    <xf numFmtId="0" fontId="0" fillId="2" borderId="1" xfId="0" quotePrefix="1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8F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abSelected="1" topLeftCell="A28" workbookViewId="0">
      <selection activeCell="E29" sqref="E29"/>
    </sheetView>
  </sheetViews>
  <sheetFormatPr defaultRowHeight="15" x14ac:dyDescent="0.25"/>
  <sheetData>
    <row r="1" spans="1:24" x14ac:dyDescent="0.25">
      <c r="A1" t="s">
        <v>13</v>
      </c>
    </row>
    <row r="2" spans="1:24" x14ac:dyDescent="0.25">
      <c r="B2" t="s">
        <v>0</v>
      </c>
      <c r="D2">
        <v>1</v>
      </c>
      <c r="F2">
        <v>2</v>
      </c>
      <c r="H2">
        <v>3</v>
      </c>
      <c r="J2">
        <v>4</v>
      </c>
      <c r="L2" t="s">
        <v>10</v>
      </c>
      <c r="N2">
        <v>6</v>
      </c>
      <c r="P2">
        <v>7</v>
      </c>
      <c r="R2">
        <v>8</v>
      </c>
      <c r="T2">
        <v>9</v>
      </c>
      <c r="V2" t="s">
        <v>1</v>
      </c>
    </row>
    <row r="3" spans="1:24" x14ac:dyDescent="0.25">
      <c r="A3" t="s">
        <v>2</v>
      </c>
      <c r="D3">
        <v>12.63</v>
      </c>
      <c r="F3">
        <v>17.7</v>
      </c>
      <c r="H3">
        <v>10.050000000000001</v>
      </c>
      <c r="J3">
        <v>8.2899999999999991</v>
      </c>
      <c r="L3" t="s">
        <v>11</v>
      </c>
      <c r="N3">
        <v>-8.2899999999999991</v>
      </c>
      <c r="P3">
        <v>-10.050000000000001</v>
      </c>
      <c r="R3">
        <v>-18.95</v>
      </c>
      <c r="T3">
        <v>-12.93</v>
      </c>
    </row>
    <row r="4" spans="1:24" x14ac:dyDescent="0.25">
      <c r="A4" t="s">
        <v>3</v>
      </c>
      <c r="E4">
        <v>4.8899999999999997</v>
      </c>
      <c r="G4">
        <v>0.02</v>
      </c>
      <c r="I4">
        <v>0.5</v>
      </c>
      <c r="K4">
        <v>7.69</v>
      </c>
      <c r="M4">
        <v>7.69</v>
      </c>
      <c r="O4">
        <v>0.5</v>
      </c>
      <c r="Q4">
        <v>0.02</v>
      </c>
      <c r="S4">
        <v>5.07</v>
      </c>
      <c r="U4">
        <f>-T10/U11</f>
        <v>60.455313565256539</v>
      </c>
    </row>
    <row r="5" spans="1:24" x14ac:dyDescent="0.25">
      <c r="A5" t="s">
        <v>4</v>
      </c>
      <c r="C5">
        <v>1</v>
      </c>
      <c r="E5">
        <v>1.6185</v>
      </c>
      <c r="G5">
        <v>1</v>
      </c>
      <c r="I5">
        <v>1.7261</v>
      </c>
      <c r="K5">
        <v>1</v>
      </c>
      <c r="M5">
        <v>1</v>
      </c>
      <c r="O5">
        <v>1.7261</v>
      </c>
      <c r="Q5">
        <v>1</v>
      </c>
      <c r="S5">
        <v>1.6185</v>
      </c>
      <c r="U5">
        <v>1</v>
      </c>
    </row>
    <row r="7" spans="1:24" x14ac:dyDescent="0.25">
      <c r="A7" s="1" t="s">
        <v>5</v>
      </c>
      <c r="D7">
        <f>-(E5-C5)/D3</f>
        <v>-4.8970704671417259E-2</v>
      </c>
      <c r="F7">
        <f t="shared" ref="F7" si="0">-(G5-E5)/F3</f>
        <v>3.4943502824858759E-2</v>
      </c>
      <c r="H7">
        <f t="shared" ref="H7" si="1">-(I5-G5)/H3</f>
        <v>-7.2248756218905461E-2</v>
      </c>
      <c r="J7">
        <f t="shared" ref="J7:T7" si="2">-(K5-I5)/J3</f>
        <v>8.7587454764776848E-2</v>
      </c>
      <c r="L7">
        <v>0</v>
      </c>
      <c r="N7">
        <f t="shared" si="2"/>
        <v>8.7587454764776848E-2</v>
      </c>
      <c r="P7">
        <f t="shared" si="2"/>
        <v>-7.2248756218905461E-2</v>
      </c>
      <c r="R7">
        <f t="shared" si="2"/>
        <v>3.2638522427440635E-2</v>
      </c>
      <c r="T7">
        <f t="shared" si="2"/>
        <v>-4.783449342614076E-2</v>
      </c>
    </row>
    <row r="8" spans="1:24" x14ac:dyDescent="0.25">
      <c r="A8" t="s">
        <v>6</v>
      </c>
      <c r="E8">
        <f>E4/E5</f>
        <v>3.0213160333642257</v>
      </c>
      <c r="G8">
        <f t="shared" ref="G8" si="3">G4/G5</f>
        <v>0.02</v>
      </c>
      <c r="I8">
        <f t="shared" ref="I8" si="4">I4/I5</f>
        <v>0.28967035513585543</v>
      </c>
      <c r="K8">
        <f t="shared" ref="K8" si="5">K4/K5</f>
        <v>7.69</v>
      </c>
      <c r="M8">
        <f t="shared" ref="M8" si="6">M4/M5</f>
        <v>7.69</v>
      </c>
      <c r="O8">
        <f t="shared" ref="O8" si="7">O4/O5</f>
        <v>0.28967035513585543</v>
      </c>
      <c r="Q8">
        <f t="shared" ref="Q8" si="8">Q4/Q5</f>
        <v>0.02</v>
      </c>
      <c r="S8">
        <f t="shared" ref="S8" si="9">S4/S5</f>
        <v>3.1325301204819276</v>
      </c>
    </row>
    <row r="9" spans="1:24" x14ac:dyDescent="0.25">
      <c r="W9" t="s">
        <v>15</v>
      </c>
      <c r="X9">
        <f>-T10/U11</f>
        <v>60.455313565256539</v>
      </c>
    </row>
    <row r="10" spans="1:24" x14ac:dyDescent="0.25">
      <c r="A10" t="s">
        <v>7</v>
      </c>
      <c r="D10">
        <v>1</v>
      </c>
      <c r="F10">
        <f>E11*E8+D10</f>
        <v>0.85204402481110264</v>
      </c>
      <c r="H10">
        <f t="shared" ref="H10" si="10">G11*G8+F10</f>
        <v>0.85166007877343208</v>
      </c>
      <c r="J10">
        <f t="shared" ref="J10" si="11">I11*I8+H10</f>
        <v>0.82827537241337124</v>
      </c>
      <c r="L10">
        <f t="shared" ref="L10" si="12">K11*K8+J10</f>
        <v>0.76535462674650612</v>
      </c>
      <c r="N10">
        <f t="shared" ref="N10" si="13">M11*M8+L10</f>
        <v>0.702433881079641</v>
      </c>
      <c r="P10">
        <f t="shared" ref="P10" si="14">O11*O8+N10</f>
        <v>0.71788554790141912</v>
      </c>
      <c r="R10">
        <f t="shared" ref="R10" si="15">Q11*Q8+P10</f>
        <v>0.71791506602659383</v>
      </c>
      <c r="T10">
        <f t="shared" ref="T10" si="16">S11*S8+R10</f>
        <v>0.79593885208663551</v>
      </c>
      <c r="W10" t="s">
        <v>14</v>
      </c>
      <c r="X10">
        <f>-D10/U11</f>
        <v>75.954721153222664</v>
      </c>
    </row>
    <row r="11" spans="1:24" x14ac:dyDescent="0.25">
      <c r="A11" t="s">
        <v>8</v>
      </c>
      <c r="C11">
        <v>0</v>
      </c>
      <c r="E11">
        <f>D10*D7+C11</f>
        <v>-4.8970704671417259E-2</v>
      </c>
      <c r="G11">
        <f t="shared" ref="G11" si="17">F10*F7+E11</f>
        <v>-1.9197301883526467E-2</v>
      </c>
      <c r="I11">
        <f t="shared" ref="I11" si="18">H10*H7+G11</f>
        <v>-8.0728683296201975E-2</v>
      </c>
      <c r="K11">
        <f t="shared" ref="K11" si="19">J10*J7+I11</f>
        <v>-8.1821515821671187E-3</v>
      </c>
      <c r="M11">
        <f>L10*L7+K11</f>
        <v>-8.1821515821671187E-3</v>
      </c>
      <c r="O11">
        <f t="shared" ref="O11" si="20">N10*N7+M11</f>
        <v>5.3342244202142577E-2</v>
      </c>
      <c r="Q11">
        <f t="shared" ref="Q11" si="21">P10*P7+O11</f>
        <v>1.4759062587375721E-3</v>
      </c>
      <c r="S11">
        <f t="shared" ref="S11" si="22">R10*R7+Q11</f>
        <v>2.4907593242244078E-2</v>
      </c>
      <c r="U11">
        <f t="shared" ref="U11" si="23">T10*T7+S11</f>
        <v>-1.316573854550411E-2</v>
      </c>
      <c r="W11" s="2" t="s">
        <v>23</v>
      </c>
      <c r="X11">
        <f>1/X10</f>
        <v>1.316573854550411E-2</v>
      </c>
    </row>
    <row r="13" spans="1:24" x14ac:dyDescent="0.25">
      <c r="A13" t="s">
        <v>9</v>
      </c>
      <c r="D13">
        <v>0</v>
      </c>
      <c r="F13">
        <f>E14*E8+D13</f>
        <v>3.0213160333642257</v>
      </c>
      <c r="H13">
        <f t="shared" ref="H13" si="24">G14*G8+F13</f>
        <v>3.0434275406711588</v>
      </c>
      <c r="J13">
        <f t="shared" ref="J13" si="25">I14*I8+H13</f>
        <v>3.2999861151717091</v>
      </c>
      <c r="L13">
        <f t="shared" ref="L13" si="26">K14*K8+J13</f>
        <v>12.333651321395944</v>
      </c>
      <c r="N13">
        <f t="shared" ref="N13" si="27">M14*M8+L13</f>
        <v>21.367316527620179</v>
      </c>
      <c r="P13">
        <f t="shared" ref="P13" si="28">O14*O8+N13</f>
        <v>22.249721302918655</v>
      </c>
      <c r="R13">
        <f t="shared" ref="R13" si="29">Q14*Q8+P13</f>
        <v>22.278495764417301</v>
      </c>
      <c r="T13">
        <f t="shared" ref="T13" si="30">S14*S8+R13</f>
        <v>29.063118261201534</v>
      </c>
    </row>
    <row r="14" spans="1:24" x14ac:dyDescent="0.25">
      <c r="A14" t="s">
        <v>16</v>
      </c>
      <c r="C14">
        <v>1</v>
      </c>
      <c r="E14">
        <f>D13*D7+C14</f>
        <v>1</v>
      </c>
      <c r="G14">
        <f t="shared" ref="G14" si="31">F13*F7+E14</f>
        <v>1.1055753653466538</v>
      </c>
      <c r="I14">
        <f t="shared" ref="I14" si="32">H13*H7+G14</f>
        <v>0.88569151089080023</v>
      </c>
      <c r="K14">
        <f t="shared" ref="K14" si="33">J13*J7+I14</f>
        <v>1.1747288954777939</v>
      </c>
      <c r="M14">
        <f t="shared" ref="M14" si="34">L13*L7+K14</f>
        <v>1.1747288954777939</v>
      </c>
      <c r="O14">
        <f t="shared" ref="O14" si="35">N13*N7+M14</f>
        <v>3.0462377652853951</v>
      </c>
      <c r="Q14">
        <f t="shared" ref="Q14" si="36">P13*P7+O14</f>
        <v>1.4387230749322377</v>
      </c>
      <c r="S14">
        <f t="shared" ref="S14" si="37">R13*R7+Q14</f>
        <v>2.1658602585888129</v>
      </c>
      <c r="U14">
        <f t="shared" ref="U14" si="38">T13*T7+S14</f>
        <v>0.7756407191802166</v>
      </c>
    </row>
    <row r="16" spans="1:24" x14ac:dyDescent="0.25">
      <c r="A16" t="s">
        <v>12</v>
      </c>
      <c r="D16">
        <f>D13*C11-D10*C14</f>
        <v>-1</v>
      </c>
      <c r="E16">
        <f>E11*D13-E14*D10</f>
        <v>-1</v>
      </c>
      <c r="F16">
        <f t="shared" ref="F16" si="39">F13*E11-F10*E14</f>
        <v>-1</v>
      </c>
      <c r="G16">
        <f t="shared" ref="G16" si="40">G11*F13-G14*F10</f>
        <v>-1</v>
      </c>
      <c r="H16">
        <f t="shared" ref="H16" si="41">H13*G11-H10*G14</f>
        <v>-0.99999999999999989</v>
      </c>
      <c r="I16">
        <f t="shared" ref="I16" si="42">I11*H13-I14*H10</f>
        <v>-0.99999999999999989</v>
      </c>
      <c r="J16">
        <f t="shared" ref="J16" si="43">J13*I11-J10*I14</f>
        <v>-0.99999999999999978</v>
      </c>
      <c r="K16">
        <f t="shared" ref="K16" si="44">K11*J13-K14*J10</f>
        <v>-0.99999999999999967</v>
      </c>
      <c r="L16">
        <f t="shared" ref="L16" si="45">L13*K11-L10*K14</f>
        <v>-0.99999999999999978</v>
      </c>
      <c r="M16">
        <f t="shared" ref="M16" si="46">M11*L13-M14*L10</f>
        <v>-0.99999999999999978</v>
      </c>
      <c r="N16">
        <f t="shared" ref="N16" si="47">N13*M11-N10*M14</f>
        <v>-0.99999999999999978</v>
      </c>
      <c r="O16">
        <f t="shared" ref="O16" si="48">O11*N13-O14*N10</f>
        <v>-0.99999999999999978</v>
      </c>
      <c r="P16">
        <f t="shared" ref="P16" si="49">P13*O11-P10*O14</f>
        <v>-0.99999999999999978</v>
      </c>
      <c r="Q16">
        <f t="shared" ref="Q16" si="50">Q11*P13-Q14*P10</f>
        <v>-0.99999999999999967</v>
      </c>
      <c r="R16">
        <f t="shared" ref="R16" si="51">R13*Q11-R10*Q14</f>
        <v>-0.99999999999999956</v>
      </c>
      <c r="S16">
        <f t="shared" ref="S16" si="52">S11*R13-S14*R10</f>
        <v>-0.99999999999999956</v>
      </c>
      <c r="T16">
        <f t="shared" ref="T16" si="53">T13*S11-T10*S14</f>
        <v>-0.99999999999999944</v>
      </c>
      <c r="U16">
        <f t="shared" ref="U16" si="54">U11*T13-U14*T10</f>
        <v>-0.99999999999999944</v>
      </c>
    </row>
    <row r="17" spans="1:24" x14ac:dyDescent="0.25">
      <c r="W17" t="s">
        <v>19</v>
      </c>
      <c r="X17">
        <f>U14</f>
        <v>0.7756407191802166</v>
      </c>
    </row>
    <row r="18" spans="1:24" x14ac:dyDescent="0.25">
      <c r="A18" t="s">
        <v>17</v>
      </c>
      <c r="D18">
        <f>$X$17*D10+$X$18*D13</f>
        <v>0.7756407191802166</v>
      </c>
      <c r="F18">
        <f t="shared" ref="F18" si="55">$X$17*F10+$X$18*F13</f>
        <v>0.70065789713630289</v>
      </c>
      <c r="H18">
        <f t="shared" ref="H18" si="56">$X$17*H10+$X$18*H13</f>
        <v>0.70065120727956787</v>
      </c>
      <c r="J18">
        <f t="shared" ref="J18" si="57">$X$17*J10+$X$18*J13</f>
        <v>0.68589085993411358</v>
      </c>
      <c r="L18">
        <f t="shared" ref="L18" si="58">$X$17*L10+$X$18*L13</f>
        <v>0.75602184172647646</v>
      </c>
      <c r="N18">
        <f t="shared" ref="N18" si="59">$X$17*N10+$X$18*N13</f>
        <v>0.82615282351883956</v>
      </c>
      <c r="P18">
        <f t="shared" ref="P18" si="60">$X$17*P10+$X$18*P13</f>
        <v>0.84975527604790058</v>
      </c>
      <c r="R18">
        <f t="shared" ref="R18" si="61">$X$17*R10+$X$18*R13</f>
        <v>0.85015700854461884</v>
      </c>
      <c r="T18">
        <f t="shared" ref="T18" si="62">$X$17*T10+$X$18*T13</f>
        <v>0.99999999999999944</v>
      </c>
      <c r="W18" t="s">
        <v>20</v>
      </c>
      <c r="X18">
        <f>-U11</f>
        <v>1.316573854550411E-2</v>
      </c>
    </row>
    <row r="19" spans="1:24" x14ac:dyDescent="0.25">
      <c r="A19" t="s">
        <v>18</v>
      </c>
      <c r="C19">
        <f>$X$17*C11+$X$18*C14</f>
        <v>1.316573854550411E-2</v>
      </c>
      <c r="E19">
        <f t="shared" ref="E19" si="63">$X$17*E11+$X$18*E14</f>
        <v>-2.4817934044595966E-2</v>
      </c>
      <c r="G19">
        <f t="shared" ref="G19" si="64">$X$17*G11+$X$18*G14</f>
        <v>-3.3449283675396693E-4</v>
      </c>
      <c r="I19">
        <f t="shared" ref="I19" si="65">$X$17*I11+$X$18*I14</f>
        <v>-5.0955671105977249E-2</v>
      </c>
      <c r="K19">
        <f t="shared" ref="K19" si="66">$X$17*K11+$X$18*K14</f>
        <v>9.119763562075809E-3</v>
      </c>
      <c r="M19">
        <f t="shared" ref="M19" si="67">$X$17*M11+$X$18*M14</f>
        <v>9.119763562075809E-3</v>
      </c>
      <c r="O19">
        <f t="shared" ref="O19" si="68">$X$17*O11+$X$18*O14</f>
        <v>8.1480386620824838E-2</v>
      </c>
      <c r="Q19">
        <f t="shared" ref="Q19" si="69">$X$17*Q11+$X$18*Q14</f>
        <v>2.0086624835911355E-2</v>
      </c>
      <c r="S19">
        <f t="shared" ref="S19" si="70">$X$17*S11+$X$18*S14</f>
        <v>4.7834493426140733E-2</v>
      </c>
      <c r="U19">
        <f t="shared" ref="U19" si="71">$X$17*U11+$X$18*U14</f>
        <v>0</v>
      </c>
      <c r="W19" t="s">
        <v>21</v>
      </c>
      <c r="X19">
        <f>-D18/C19</f>
        <v>-58.913574540418438</v>
      </c>
    </row>
    <row r="20" spans="1:24" x14ac:dyDescent="0.25">
      <c r="W20" t="s">
        <v>22</v>
      </c>
      <c r="X20">
        <f>-T18/C19</f>
        <v>-75.954721153222621</v>
      </c>
    </row>
    <row r="21" spans="1:24" x14ac:dyDescent="0.25">
      <c r="W21" s="2"/>
    </row>
    <row r="23" spans="1:24" x14ac:dyDescent="0.25">
      <c r="A23" t="s">
        <v>24</v>
      </c>
      <c r="D23">
        <f>$X$23*D10+$X$24*D13</f>
        <v>-12.333651321395944</v>
      </c>
      <c r="F23">
        <f t="shared" ref="F23" si="72">$X$23*F10+$X$24*F13</f>
        <v>-8.1964357075002621</v>
      </c>
      <c r="H23">
        <f t="shared" ref="H23" si="73">$X$23*H10+$X$24*H13</f>
        <v>-8.1747771065237025</v>
      </c>
      <c r="J23">
        <f t="shared" ref="J23" si="74">$X$23*J10+$X$24*J13</f>
        <v>-7.6899999999999977</v>
      </c>
      <c r="L23">
        <f t="shared" ref="L23" si="75">$X$23*L10+$X$24*L13</f>
        <v>0</v>
      </c>
      <c r="N23">
        <f t="shared" ref="N23" si="76">$X$23*N10+$X$24*N13</f>
        <v>7.6899999999999977</v>
      </c>
      <c r="P23">
        <f t="shared" ref="P23" si="77">$X$23*P10+$X$24*P13</f>
        <v>8.1747771065237025</v>
      </c>
      <c r="R23">
        <f t="shared" ref="R23" si="78">$X$23*R10+$X$24*R13</f>
        <v>8.1964357075002656</v>
      </c>
      <c r="T23">
        <f t="shared" ref="T23" si="79">$X$23*T10+$X$24*T13</f>
        <v>12.426759754102763</v>
      </c>
      <c r="W23" t="s">
        <v>19</v>
      </c>
      <c r="X23">
        <f>-L13</f>
        <v>-12.333651321395944</v>
      </c>
    </row>
    <row r="24" spans="1:24" x14ac:dyDescent="0.25">
      <c r="A24" t="s">
        <v>25</v>
      </c>
      <c r="C24">
        <f>$X$23*C11+$X$24*C14</f>
        <v>0.76535462674650612</v>
      </c>
      <c r="E24">
        <f t="shared" ref="E24" si="80">$X$23*E11+$X$24*E14</f>
        <v>1.369342223126822</v>
      </c>
      <c r="G24">
        <f t="shared" ref="G24" si="81">$X$23*G11+$X$24*G14</f>
        <v>1.0829300488280134</v>
      </c>
      <c r="I24">
        <f t="shared" ref="I24" si="82">$X$23*I11+$X$24*I14</f>
        <v>1.6735475271411335</v>
      </c>
      <c r="K24">
        <f t="shared" ref="K24" si="83">$X$23*K11+$X$24*K14</f>
        <v>0.99999999999999978</v>
      </c>
      <c r="M24">
        <f t="shared" ref="M24" si="84">$X$23*M11+$X$24*M14</f>
        <v>0.99999999999999978</v>
      </c>
      <c r="O24">
        <f t="shared" ref="O24" si="85">$X$23*O11+$X$24*O14</f>
        <v>1.6735475271411335</v>
      </c>
      <c r="Q24">
        <f t="shared" ref="Q24" si="86">$X$23*Q11+$X$24*Q14</f>
        <v>1.0829300488280131</v>
      </c>
      <c r="S24">
        <f t="shared" ref="S24" si="87">$X$23*S11+$X$24*S14</f>
        <v>1.3504495994923358</v>
      </c>
      <c r="U24">
        <f t="shared" ref="U24" si="88">$X$23*U11+$X$24*U14</f>
        <v>0.75602184172647646</v>
      </c>
      <c r="W24" t="s">
        <v>20</v>
      </c>
      <c r="X24">
        <f>L10</f>
        <v>0.76535462674650612</v>
      </c>
    </row>
    <row r="25" spans="1:24" x14ac:dyDescent="0.25">
      <c r="W25" t="s">
        <v>26</v>
      </c>
      <c r="X25">
        <f>-D23/C24</f>
        <v>16.114949711385211</v>
      </c>
    </row>
    <row r="26" spans="1:24" x14ac:dyDescent="0.25">
      <c r="W26" t="s">
        <v>27</v>
      </c>
      <c r="X26">
        <f>-T23/U24</f>
        <v>-16.437038016950151</v>
      </c>
    </row>
    <row r="27" spans="1:24" x14ac:dyDescent="0.25">
      <c r="W27" t="s">
        <v>28</v>
      </c>
      <c r="X27">
        <f>X26-X9</f>
        <v>-76.892351582206686</v>
      </c>
    </row>
    <row r="31" spans="1:24" x14ac:dyDescent="0.25">
      <c r="A31" s="3" t="s">
        <v>13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5">
      <c r="A32" s="3"/>
      <c r="B32" s="3" t="s">
        <v>0</v>
      </c>
      <c r="C32" s="3"/>
      <c r="D32" s="3">
        <v>1</v>
      </c>
      <c r="E32" s="3"/>
      <c r="F32" s="3">
        <v>2</v>
      </c>
      <c r="G32" s="3"/>
      <c r="H32" s="3">
        <v>3</v>
      </c>
      <c r="I32" s="3"/>
      <c r="J32" s="3">
        <v>4</v>
      </c>
      <c r="K32" s="3"/>
      <c r="L32" s="3" t="s">
        <v>10</v>
      </c>
      <c r="M32" s="3"/>
      <c r="N32" s="3">
        <v>6</v>
      </c>
      <c r="O32" s="3"/>
      <c r="P32" s="3">
        <v>7</v>
      </c>
      <c r="Q32" s="3"/>
      <c r="R32" s="3">
        <v>8</v>
      </c>
      <c r="S32" s="3"/>
      <c r="T32" s="3">
        <v>9</v>
      </c>
      <c r="U32" s="3"/>
      <c r="V32" s="3" t="s">
        <v>1</v>
      </c>
      <c r="W32" s="3"/>
      <c r="X32" s="3"/>
    </row>
    <row r="33" spans="1:24" x14ac:dyDescent="0.25">
      <c r="A33" s="3" t="s">
        <v>2</v>
      </c>
      <c r="B33" s="3"/>
      <c r="C33" s="3"/>
      <c r="D33" s="3">
        <v>12.63</v>
      </c>
      <c r="E33" s="3"/>
      <c r="F33" s="3">
        <v>17.7</v>
      </c>
      <c r="G33" s="3"/>
      <c r="H33" s="3">
        <v>10.050000000000001</v>
      </c>
      <c r="I33" s="3"/>
      <c r="J33" s="3">
        <v>8.2899999999999991</v>
      </c>
      <c r="K33" s="3"/>
      <c r="L33" s="3" t="s">
        <v>11</v>
      </c>
      <c r="M33" s="3"/>
      <c r="N33" s="3">
        <v>-8.2899999999999991</v>
      </c>
      <c r="O33" s="3"/>
      <c r="P33" s="3">
        <v>-10.050000000000001</v>
      </c>
      <c r="Q33" s="3"/>
      <c r="R33" s="3">
        <v>-18.95</v>
      </c>
      <c r="S33" s="3"/>
      <c r="T33" s="3">
        <v>-12.93</v>
      </c>
      <c r="U33" s="3"/>
      <c r="V33" s="3"/>
      <c r="W33" s="3"/>
      <c r="X33" s="3"/>
    </row>
    <row r="34" spans="1:24" x14ac:dyDescent="0.25">
      <c r="A34" s="3" t="s">
        <v>3</v>
      </c>
      <c r="B34" s="3"/>
      <c r="C34" s="3"/>
      <c r="D34" s="3"/>
      <c r="E34" s="3">
        <v>4.8899999999999997</v>
      </c>
      <c r="F34" s="3"/>
      <c r="G34" s="3">
        <v>0.02</v>
      </c>
      <c r="H34" s="3"/>
      <c r="I34" s="3">
        <v>0.5</v>
      </c>
      <c r="J34" s="3"/>
      <c r="K34" s="3">
        <v>7.69</v>
      </c>
      <c r="L34" s="3"/>
      <c r="M34" s="3">
        <v>7.69</v>
      </c>
      <c r="N34" s="3"/>
      <c r="O34" s="3">
        <v>0.5</v>
      </c>
      <c r="P34" s="3"/>
      <c r="Q34" s="3">
        <v>0.02</v>
      </c>
      <c r="R34" s="3"/>
      <c r="S34" s="3">
        <v>5.07</v>
      </c>
      <c r="T34" s="3"/>
      <c r="U34" s="3"/>
      <c r="V34" s="3"/>
      <c r="W34" s="3"/>
      <c r="X34" s="3"/>
    </row>
    <row r="35" spans="1:24" x14ac:dyDescent="0.25">
      <c r="A35" s="3" t="s">
        <v>4</v>
      </c>
      <c r="B35" s="3"/>
      <c r="C35" s="3">
        <v>1</v>
      </c>
      <c r="D35" s="3"/>
      <c r="E35" s="3">
        <v>1.6185</v>
      </c>
      <c r="F35" s="3"/>
      <c r="G35" s="3">
        <v>1</v>
      </c>
      <c r="H35" s="3"/>
      <c r="I35" s="3">
        <v>1.7261</v>
      </c>
      <c r="J35" s="3"/>
      <c r="K35" s="3">
        <v>1</v>
      </c>
      <c r="L35" s="3"/>
      <c r="M35" s="3">
        <v>1</v>
      </c>
      <c r="N35" s="3"/>
      <c r="O35" s="3">
        <v>1.7261</v>
      </c>
      <c r="P35" s="3"/>
      <c r="Q35" s="3">
        <v>1</v>
      </c>
      <c r="R35" s="3"/>
      <c r="S35" s="3">
        <v>1.6185</v>
      </c>
      <c r="T35" s="3"/>
      <c r="U35" s="3">
        <v>1</v>
      </c>
      <c r="V35" s="3"/>
      <c r="W35" s="3"/>
      <c r="X35" s="3"/>
    </row>
    <row r="36" spans="1:2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4" t="s">
        <v>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5">
      <c r="A38" s="3" t="s">
        <v>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 t="s">
        <v>15</v>
      </c>
      <c r="X39" s="3"/>
    </row>
    <row r="40" spans="1:24" x14ac:dyDescent="0.25">
      <c r="A40" s="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 t="s">
        <v>14</v>
      </c>
      <c r="X40" s="3"/>
    </row>
    <row r="41" spans="1:24" x14ac:dyDescent="0.25">
      <c r="A41" s="3" t="s">
        <v>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5" t="s">
        <v>23</v>
      </c>
      <c r="X41" s="3"/>
    </row>
    <row r="42" spans="1:24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x14ac:dyDescent="0.25">
      <c r="A43" s="3" t="s">
        <v>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x14ac:dyDescent="0.25">
      <c r="A44" s="3" t="s">
        <v>16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5">
      <c r="A46" s="3" t="s">
        <v>12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 t="s">
        <v>19</v>
      </c>
      <c r="X47" s="3"/>
    </row>
    <row r="48" spans="1:24" x14ac:dyDescent="0.25">
      <c r="A48" s="3" t="s">
        <v>17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 t="s">
        <v>20</v>
      </c>
      <c r="X48" s="3"/>
    </row>
    <row r="49" spans="1:24" x14ac:dyDescent="0.25">
      <c r="A49" s="3" t="s">
        <v>18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 t="s">
        <v>21</v>
      </c>
      <c r="X49" s="3"/>
    </row>
    <row r="50" spans="1:2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 t="s">
        <v>22</v>
      </c>
      <c r="X50" s="3"/>
    </row>
    <row r="51" spans="1:2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5"/>
      <c r="X51" s="3"/>
    </row>
    <row r="52" spans="1:2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x14ac:dyDescent="0.25">
      <c r="A53" s="3" t="s">
        <v>24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 t="s">
        <v>19</v>
      </c>
      <c r="X53" s="3"/>
    </row>
    <row r="54" spans="1:24" x14ac:dyDescent="0.25">
      <c r="A54" s="3" t="s">
        <v>25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 t="s">
        <v>20</v>
      </c>
      <c r="X54" s="3"/>
    </row>
    <row r="55" spans="1:2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 t="s">
        <v>26</v>
      </c>
      <c r="X55" s="3"/>
    </row>
    <row r="56" spans="1:2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 t="s">
        <v>27</v>
      </c>
      <c r="X56" s="3"/>
    </row>
    <row r="57" spans="1:2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 t="s">
        <v>28</v>
      </c>
      <c r="X57" s="3"/>
    </row>
  </sheetData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jschwieg</dc:creator>
  <cp:lastModifiedBy>jschwieg</cp:lastModifiedBy>
  <cp:lastPrinted>2016-01-21T15:38:45Z</cp:lastPrinted>
  <dcterms:created xsi:type="dcterms:W3CDTF">2016-01-20T19:54:49Z</dcterms:created>
  <dcterms:modified xsi:type="dcterms:W3CDTF">2016-01-21T15:41:48Z</dcterms:modified>
</cp:coreProperties>
</file>